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8595" windowHeight="7740" activeTab="6"/>
  </bookViews>
  <sheets>
    <sheet name="Input Sheet" sheetId="1" r:id="rId1"/>
    <sheet name="Sales Budget" sheetId="2" r:id="rId2"/>
    <sheet name="Production Budget" sheetId="3" r:id="rId3"/>
    <sheet name="Direct Material Budget" sheetId="4" r:id="rId4"/>
    <sheet name="Direct Labor Budget" sheetId="5" r:id="rId5"/>
    <sheet name="Overhead Budget" sheetId="6" r:id="rId6"/>
    <sheet name="Ending Invetory Budget" sheetId="7" r:id="rId7"/>
  </sheets>
  <calcPr calcId="125725"/>
</workbook>
</file>

<file path=xl/calcChain.xml><?xml version="1.0" encoding="utf-8"?>
<calcChain xmlns="http://schemas.openxmlformats.org/spreadsheetml/2006/main">
  <c r="F19" i="1"/>
  <c r="A8" i="7"/>
  <c r="A7"/>
  <c r="A6"/>
  <c r="A5"/>
  <c r="D6" i="6"/>
  <c r="E6"/>
  <c r="C6"/>
  <c r="D4"/>
  <c r="E4"/>
  <c r="C4"/>
  <c r="D5" i="5"/>
  <c r="E5"/>
  <c r="C5"/>
  <c r="D4"/>
  <c r="E4"/>
  <c r="C4"/>
  <c r="B20" i="1"/>
  <c r="D20"/>
  <c r="C20"/>
  <c r="D19" i="4"/>
  <c r="E19"/>
  <c r="C19"/>
  <c r="D17"/>
  <c r="E17"/>
  <c r="C17"/>
  <c r="D16"/>
  <c r="E16"/>
  <c r="C16"/>
  <c r="D14"/>
  <c r="E14"/>
  <c r="C14"/>
  <c r="D10"/>
  <c r="E10"/>
  <c r="C10"/>
  <c r="D8"/>
  <c r="E8"/>
  <c r="C8"/>
  <c r="D7"/>
  <c r="C7"/>
  <c r="D5"/>
  <c r="E5"/>
  <c r="C5"/>
  <c r="F26" i="1"/>
  <c r="D26"/>
  <c r="C26"/>
  <c r="B26"/>
  <c r="C25"/>
  <c r="D25"/>
  <c r="B25"/>
  <c r="C23"/>
  <c r="D23"/>
  <c r="B23"/>
  <c r="D19"/>
  <c r="E7" i="4" s="1"/>
  <c r="G5" i="3"/>
  <c r="G4"/>
  <c r="G6" s="1"/>
  <c r="F11" i="1"/>
  <c r="C19"/>
  <c r="B19"/>
  <c r="D5" i="3"/>
  <c r="E5"/>
  <c r="C5"/>
  <c r="D4"/>
  <c r="E4"/>
  <c r="C4" i="7" s="1"/>
  <c r="C4" i="3"/>
  <c r="D3"/>
  <c r="E3"/>
  <c r="C3"/>
  <c r="D11" i="1"/>
  <c r="C11"/>
  <c r="B11"/>
  <c r="F4" i="2"/>
  <c r="G4"/>
  <c r="E4"/>
  <c r="F3"/>
  <c r="G3"/>
  <c r="E3"/>
  <c r="E5" s="1"/>
  <c r="F5" l="1"/>
  <c r="E6" i="3"/>
  <c r="G5" i="2"/>
  <c r="C6" i="3"/>
  <c r="D6"/>
  <c r="D3" i="6" l="1"/>
  <c r="D5" s="1"/>
  <c r="D7" s="1"/>
  <c r="D3" i="5"/>
  <c r="D6" s="1"/>
  <c r="D4" i="4"/>
  <c r="D6" s="1"/>
  <c r="D9" s="1"/>
  <c r="D11" s="1"/>
  <c r="D13"/>
  <c r="D15" s="1"/>
  <c r="D18" s="1"/>
  <c r="D20" s="1"/>
  <c r="C3" i="6"/>
  <c r="C5" s="1"/>
  <c r="C7" s="1"/>
  <c r="C3" i="5"/>
  <c r="C6" s="1"/>
  <c r="C4" i="4"/>
  <c r="C6" s="1"/>
  <c r="C9" s="1"/>
  <c r="C11" s="1"/>
  <c r="C13"/>
  <c r="C15" s="1"/>
  <c r="C18" s="1"/>
  <c r="C20" s="1"/>
  <c r="E13"/>
  <c r="E15" s="1"/>
  <c r="E18" s="1"/>
  <c r="E20" s="1"/>
  <c r="C6" i="7" s="1"/>
  <c r="D6" s="1"/>
  <c r="E3" i="6"/>
  <c r="E5" s="1"/>
  <c r="E7" s="1"/>
  <c r="C8" i="7" s="1"/>
  <c r="D8" s="1"/>
  <c r="E3" i="5"/>
  <c r="E6" s="1"/>
  <c r="C7" i="7" s="1"/>
  <c r="D7" s="1"/>
  <c r="E4" i="4"/>
  <c r="E6" s="1"/>
  <c r="E9" s="1"/>
  <c r="E11" s="1"/>
  <c r="C5" i="7" s="1"/>
  <c r="D5" s="1"/>
</calcChain>
</file>

<file path=xl/sharedStrings.xml><?xml version="1.0" encoding="utf-8"?>
<sst xmlns="http://schemas.openxmlformats.org/spreadsheetml/2006/main" count="163" uniqueCount="105">
  <si>
    <t xml:space="preserve">February </t>
  </si>
  <si>
    <t xml:space="preserve">March </t>
  </si>
  <si>
    <t>Selling price per unit</t>
  </si>
  <si>
    <t xml:space="preserve">January </t>
  </si>
  <si>
    <t xml:space="preserve">Estimated unit sales </t>
  </si>
  <si>
    <t>Sales (Units)</t>
  </si>
  <si>
    <t>Desired ending inventory (80% sales of the next month)</t>
  </si>
  <si>
    <t xml:space="preserve">Beginning inventory </t>
  </si>
  <si>
    <t xml:space="preserve">Marshell Ltd: Budget 1 </t>
  </si>
  <si>
    <t xml:space="preserve">Sales Budget </t>
  </si>
  <si>
    <t xml:space="preserve">Units </t>
  </si>
  <si>
    <t xml:space="preserve">Selling price per unit </t>
  </si>
  <si>
    <t xml:space="preserve">Budgeted Sales Revenue </t>
  </si>
  <si>
    <t xml:space="preserve">Reference </t>
  </si>
  <si>
    <t>Calculation</t>
  </si>
  <si>
    <t>a</t>
  </si>
  <si>
    <t>Reference to calcualtion</t>
  </si>
  <si>
    <t>a. 80000*410 = $32,800,000</t>
  </si>
  <si>
    <t>100,000*410 = $41,000,000</t>
  </si>
  <si>
    <t>120,000*410 = $49,200,000</t>
  </si>
  <si>
    <t xml:space="preserve">Marks </t>
  </si>
  <si>
    <t xml:space="preserve">April </t>
  </si>
  <si>
    <t>Marshell Ltd: Budget 2</t>
  </si>
  <si>
    <t xml:space="preserve">Production Budget </t>
  </si>
  <si>
    <t>Marks</t>
  </si>
  <si>
    <t xml:space="preserve">Calculation </t>
  </si>
  <si>
    <t>Reference</t>
  </si>
  <si>
    <t xml:space="preserve">Ending inventory </t>
  </si>
  <si>
    <t>Budgeted production (units)</t>
  </si>
  <si>
    <t>Reference calculations</t>
  </si>
  <si>
    <t>100,000+96,000-80,000 = 116,000</t>
  </si>
  <si>
    <t>120,000+100,000-96,000 = 124,000</t>
  </si>
  <si>
    <r>
      <rPr>
        <b/>
        <sz val="11"/>
        <color theme="1"/>
        <rFont val="Calibri"/>
        <family val="2"/>
        <scheme val="minor"/>
      </rPr>
      <t>a:</t>
    </r>
    <r>
      <rPr>
        <sz val="11"/>
        <color theme="1"/>
        <rFont val="Calibri"/>
        <family val="2"/>
        <scheme val="minor"/>
      </rPr>
      <t xml:space="preserve"> 80,000+80,000-64,000 = 96,000</t>
    </r>
  </si>
  <si>
    <t xml:space="preserve">Direct Material Purchases Budget </t>
  </si>
  <si>
    <t>Budgeted Production</t>
  </si>
  <si>
    <t xml:space="preserve">Ending direct material </t>
  </si>
  <si>
    <t xml:space="preserve">Beginning direct material </t>
  </si>
  <si>
    <t xml:space="preserve">Metal </t>
  </si>
  <si>
    <t xml:space="preserve">Components </t>
  </si>
  <si>
    <t>Budgeted Production (units)</t>
  </si>
  <si>
    <t>Direct material needed per unit (kg)</t>
  </si>
  <si>
    <t>Cost per direct rmaterial ($)</t>
  </si>
  <si>
    <t xml:space="preserve">May </t>
  </si>
  <si>
    <t xml:space="preserve">Component needed per unit </t>
  </si>
  <si>
    <t xml:space="preserve">Ending component </t>
  </si>
  <si>
    <t>Beginning component</t>
  </si>
  <si>
    <t>Cost per component</t>
  </si>
  <si>
    <t>Cost per component ($)</t>
  </si>
  <si>
    <t>Direct material required per unit</t>
  </si>
  <si>
    <t xml:space="preserve">Total raw material required </t>
  </si>
  <si>
    <t>Raw material required to be purchased</t>
  </si>
  <si>
    <t xml:space="preserve">Budgeted cost of Direct material </t>
  </si>
  <si>
    <t>Components required per unit</t>
  </si>
  <si>
    <t xml:space="preserve">Total component required </t>
  </si>
  <si>
    <t>Ending inventory (component)</t>
  </si>
  <si>
    <t>Ending inventory (metal)</t>
  </si>
  <si>
    <t>Beginning inventory (metal)</t>
  </si>
  <si>
    <t>Beginning inventory (component)</t>
  </si>
  <si>
    <t>Component required to be purchased</t>
  </si>
  <si>
    <t>Budgeted cost of Component</t>
  </si>
  <si>
    <t xml:space="preserve">Cost per direct material </t>
  </si>
  <si>
    <t>Marshell Ltd: Budget 3</t>
  </si>
  <si>
    <t>b</t>
  </si>
  <si>
    <t>d</t>
  </si>
  <si>
    <t xml:space="preserve">References Calculation </t>
  </si>
  <si>
    <t>a: 96000*20</t>
  </si>
  <si>
    <t>c</t>
  </si>
  <si>
    <t>e</t>
  </si>
  <si>
    <t>f</t>
  </si>
  <si>
    <t>b: 1920000+1160000-960000 = 2120000</t>
  </si>
  <si>
    <t>c: 2120000*16 = 33920000</t>
  </si>
  <si>
    <t>d: 96000*12 = 1152000</t>
  </si>
  <si>
    <t>e: 1152000+696000-576000 = 2424000</t>
  </si>
  <si>
    <t>f: 2424000*10 = 24240000</t>
  </si>
  <si>
    <t xml:space="preserve">Budgeted production </t>
  </si>
  <si>
    <t xml:space="preserve">Direct labor hours per unit </t>
  </si>
  <si>
    <t>Cost per hour ($)</t>
  </si>
  <si>
    <t>Marshell Ltd: Budget 4</t>
  </si>
  <si>
    <t xml:space="preserve">Direct Labor Budget </t>
  </si>
  <si>
    <t xml:space="preserve">Budgeted Production </t>
  </si>
  <si>
    <t xml:space="preserve">Cost per hour </t>
  </si>
  <si>
    <t xml:space="preserve">Budgeted Labor Cost </t>
  </si>
  <si>
    <t xml:space="preserve">Reference Calculation </t>
  </si>
  <si>
    <t>a: 96000*6*28.50 = 16416000</t>
  </si>
  <si>
    <t>Variable cost (2+1+0.80+1)</t>
  </si>
  <si>
    <t>Fixed cost (60,000+32000+400,000+24000+159800)</t>
  </si>
  <si>
    <t>Marshell Ltd: Budget 5</t>
  </si>
  <si>
    <t xml:space="preserve">Overhead Budget </t>
  </si>
  <si>
    <t xml:space="preserve">Calculations </t>
  </si>
  <si>
    <t xml:space="preserve">Variable Cost </t>
  </si>
  <si>
    <t xml:space="preserve">Total Variable Cost </t>
  </si>
  <si>
    <t xml:space="preserve">Fixed Cost </t>
  </si>
  <si>
    <t>a: 96000*4.80 = 460,800</t>
  </si>
  <si>
    <t>b: 460800+675,800 = 1136600</t>
  </si>
  <si>
    <t>Marshell Ltd: Budget 6</t>
  </si>
  <si>
    <t>Ending Finished Goods Inventory Budget as at 31 March 2018</t>
  </si>
  <si>
    <t xml:space="preserve">Unit cost </t>
  </si>
  <si>
    <t>February</t>
  </si>
  <si>
    <t>March</t>
  </si>
  <si>
    <t>Input Sheet: Marshell Ltd Data</t>
  </si>
  <si>
    <t xml:space="preserve">1. Projected Sales </t>
  </si>
  <si>
    <t>2. Projected Production Data</t>
  </si>
  <si>
    <t>3. Direct Material Purchases Data</t>
  </si>
  <si>
    <t>4. Direct Labor Data</t>
  </si>
  <si>
    <t>5. Overhead Budget Data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</si>
</sst>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Font="1"/>
    <xf numFmtId="6" fontId="2" fillId="0" borderId="0" xfId="0" applyNumberFormat="1" applyFont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opLeftCell="A16" workbookViewId="0">
      <selection activeCell="I33" sqref="I33"/>
    </sheetView>
  </sheetViews>
  <sheetFormatPr defaultRowHeight="15"/>
  <cols>
    <col min="1" max="1" width="49.7109375" customWidth="1"/>
    <col min="2" max="2" width="10.85546875" style="3" customWidth="1"/>
    <col min="3" max="5" width="9.140625" style="3"/>
  </cols>
  <sheetData>
    <row r="1" spans="1:7" s="1" customFormat="1">
      <c r="A1" s="1" t="s">
        <v>99</v>
      </c>
      <c r="B1" s="2"/>
      <c r="C1" s="2"/>
      <c r="D1" s="2"/>
      <c r="E1" s="2"/>
    </row>
    <row r="3" spans="1:7" s="1" customFormat="1">
      <c r="A3" s="1" t="s">
        <v>100</v>
      </c>
      <c r="B3" s="2"/>
      <c r="C3" s="2"/>
      <c r="D3" s="2"/>
      <c r="E3" s="2"/>
    </row>
    <row r="4" spans="1:7" s="1" customFormat="1">
      <c r="B4" s="2" t="s">
        <v>3</v>
      </c>
      <c r="C4" s="2" t="s">
        <v>0</v>
      </c>
      <c r="D4" s="2" t="s">
        <v>1</v>
      </c>
      <c r="E4" s="11" t="s">
        <v>24</v>
      </c>
    </row>
    <row r="5" spans="1:7">
      <c r="A5" t="s">
        <v>4</v>
      </c>
      <c r="B5" s="3">
        <v>80000</v>
      </c>
      <c r="C5" s="3">
        <v>100000</v>
      </c>
      <c r="D5" s="3">
        <v>120000</v>
      </c>
    </row>
    <row r="6" spans="1:7">
      <c r="A6" t="s">
        <v>2</v>
      </c>
      <c r="B6" s="4">
        <v>410</v>
      </c>
      <c r="C6" s="4">
        <v>410</v>
      </c>
      <c r="D6" s="4">
        <v>410</v>
      </c>
      <c r="E6" s="4"/>
    </row>
    <row r="8" spans="1:7" s="1" customFormat="1">
      <c r="A8" s="1" t="s">
        <v>101</v>
      </c>
      <c r="B8" s="2"/>
      <c r="C8" s="2"/>
      <c r="D8" s="2"/>
      <c r="E8" s="2"/>
    </row>
    <row r="9" spans="1:7" s="1" customFormat="1">
      <c r="B9" s="2" t="s">
        <v>3</v>
      </c>
      <c r="C9" s="2" t="s">
        <v>0</v>
      </c>
      <c r="D9" s="2" t="s">
        <v>1</v>
      </c>
      <c r="E9" s="11" t="s">
        <v>24</v>
      </c>
      <c r="F9" s="2" t="s">
        <v>21</v>
      </c>
      <c r="G9" s="2" t="s">
        <v>42</v>
      </c>
    </row>
    <row r="10" spans="1:7">
      <c r="A10" t="s">
        <v>5</v>
      </c>
      <c r="B10" s="3">
        <v>80000</v>
      </c>
      <c r="C10" s="3">
        <v>100000</v>
      </c>
      <c r="D10" s="3">
        <v>120000</v>
      </c>
      <c r="F10" s="3">
        <v>125000</v>
      </c>
      <c r="G10" s="3">
        <v>124000</v>
      </c>
    </row>
    <row r="11" spans="1:7">
      <c r="A11" t="s">
        <v>6</v>
      </c>
      <c r="B11" s="3">
        <f>80%*C10</f>
        <v>80000</v>
      </c>
      <c r="C11" s="3">
        <f>80%*D10</f>
        <v>96000</v>
      </c>
      <c r="D11" s="3">
        <f>80%*F10</f>
        <v>100000</v>
      </c>
      <c r="F11" s="3">
        <f>80%*G10</f>
        <v>99200</v>
      </c>
      <c r="G11" s="3"/>
    </row>
    <row r="12" spans="1:7">
      <c r="A12" t="s">
        <v>7</v>
      </c>
      <c r="B12" s="3">
        <v>64000</v>
      </c>
      <c r="C12" s="3">
        <v>80000</v>
      </c>
      <c r="D12" s="3">
        <v>96000</v>
      </c>
    </row>
    <row r="14" spans="1:7" s="1" customFormat="1">
      <c r="A14" s="1" t="s">
        <v>102</v>
      </c>
      <c r="B14" s="2"/>
      <c r="C14" s="2"/>
      <c r="D14" s="2"/>
      <c r="E14" s="2"/>
    </row>
    <row r="15" spans="1:7">
      <c r="B15" s="2" t="s">
        <v>3</v>
      </c>
      <c r="C15" s="2" t="s">
        <v>0</v>
      </c>
      <c r="D15" s="2" t="s">
        <v>1</v>
      </c>
      <c r="E15" s="11" t="s">
        <v>24</v>
      </c>
      <c r="F15" s="2" t="s">
        <v>21</v>
      </c>
    </row>
    <row r="16" spans="1:7" s="1" customFormat="1">
      <c r="A16" s="1" t="s">
        <v>37</v>
      </c>
      <c r="B16" s="2"/>
      <c r="C16" s="2"/>
      <c r="D16" s="2"/>
      <c r="E16" s="2"/>
    </row>
    <row r="17" spans="1:6">
      <c r="A17" t="s">
        <v>39</v>
      </c>
      <c r="B17" s="3">
        <v>96000</v>
      </c>
      <c r="C17" s="3">
        <v>116000</v>
      </c>
      <c r="D17" s="3">
        <v>124000</v>
      </c>
      <c r="F17" s="7">
        <v>124200</v>
      </c>
    </row>
    <row r="18" spans="1:6">
      <c r="A18" t="s">
        <v>40</v>
      </c>
      <c r="B18" s="3">
        <v>20</v>
      </c>
      <c r="C18" s="3">
        <v>20</v>
      </c>
      <c r="D18" s="3">
        <v>20</v>
      </c>
      <c r="F18" s="3">
        <v>20</v>
      </c>
    </row>
    <row r="19" spans="1:6">
      <c r="A19" t="s">
        <v>35</v>
      </c>
      <c r="B19" s="3">
        <f>50%*C17*C18</f>
        <v>1160000</v>
      </c>
      <c r="C19" s="3">
        <f t="shared" ref="C19:F19" si="0">50%*D17*D18</f>
        <v>1240000</v>
      </c>
      <c r="D19" s="3">
        <f>50%*F17*F18</f>
        <v>1242000</v>
      </c>
      <c r="F19">
        <f>50%*F17*F18</f>
        <v>1242000</v>
      </c>
    </row>
    <row r="20" spans="1:6">
      <c r="A20" t="s">
        <v>36</v>
      </c>
      <c r="B20" s="3">
        <f>50%*B17*B18</f>
        <v>960000</v>
      </c>
      <c r="C20" s="3">
        <f>B19</f>
        <v>1160000</v>
      </c>
      <c r="D20" s="3">
        <f>C19</f>
        <v>1240000</v>
      </c>
    </row>
    <row r="21" spans="1:6">
      <c r="A21" t="s">
        <v>41</v>
      </c>
      <c r="B21" s="3">
        <v>16</v>
      </c>
      <c r="C21" s="3">
        <v>16</v>
      </c>
      <c r="D21" s="3">
        <v>16</v>
      </c>
    </row>
    <row r="22" spans="1:6" s="1" customFormat="1">
      <c r="A22" s="1" t="s">
        <v>38</v>
      </c>
      <c r="B22" s="2"/>
      <c r="C22" s="2"/>
      <c r="D22" s="2"/>
      <c r="E22" s="2"/>
    </row>
    <row r="23" spans="1:6">
      <c r="A23" t="s">
        <v>34</v>
      </c>
      <c r="B23" s="3">
        <f>B17</f>
        <v>96000</v>
      </c>
      <c r="C23" s="3">
        <f t="shared" ref="C23:D23" si="1">C17</f>
        <v>116000</v>
      </c>
      <c r="D23" s="3">
        <f t="shared" si="1"/>
        <v>124000</v>
      </c>
      <c r="F23">
        <v>124200</v>
      </c>
    </row>
    <row r="24" spans="1:6">
      <c r="A24" t="s">
        <v>43</v>
      </c>
      <c r="B24" s="3">
        <v>12</v>
      </c>
      <c r="C24" s="3">
        <v>12</v>
      </c>
      <c r="D24" s="3">
        <v>12</v>
      </c>
      <c r="F24" s="3">
        <v>12</v>
      </c>
    </row>
    <row r="25" spans="1:6">
      <c r="A25" t="s">
        <v>44</v>
      </c>
      <c r="B25" s="3">
        <f>50%*C23*C24</f>
        <v>696000</v>
      </c>
      <c r="C25" s="3">
        <f t="shared" ref="C25:F25" si="2">50%*D23*D24</f>
        <v>744000</v>
      </c>
      <c r="D25" s="3">
        <f>50%*F23*F24</f>
        <v>745200</v>
      </c>
      <c r="F25" s="3"/>
    </row>
    <row r="26" spans="1:6">
      <c r="A26" t="s">
        <v>45</v>
      </c>
      <c r="B26" s="3">
        <f>50%*B23*B24</f>
        <v>576000</v>
      </c>
      <c r="C26" s="3">
        <f>B25</f>
        <v>696000</v>
      </c>
      <c r="D26" s="3">
        <f>C25</f>
        <v>744000</v>
      </c>
      <c r="F26">
        <f>D25</f>
        <v>745200</v>
      </c>
    </row>
    <row r="27" spans="1:6">
      <c r="A27" t="s">
        <v>47</v>
      </c>
      <c r="B27" s="3">
        <v>10</v>
      </c>
      <c r="C27" s="3">
        <v>10</v>
      </c>
      <c r="D27" s="3">
        <v>10</v>
      </c>
      <c r="F27" s="3">
        <v>10</v>
      </c>
    </row>
    <row r="29" spans="1:6" s="1" customFormat="1">
      <c r="A29" s="1" t="s">
        <v>103</v>
      </c>
      <c r="B29" s="2" t="s">
        <v>3</v>
      </c>
      <c r="C29" s="2" t="s">
        <v>97</v>
      </c>
      <c r="D29" s="2" t="s">
        <v>98</v>
      </c>
      <c r="E29" s="11" t="s">
        <v>24</v>
      </c>
    </row>
    <row r="30" spans="1:6">
      <c r="A30" t="s">
        <v>74</v>
      </c>
      <c r="B30" s="3">
        <v>96000</v>
      </c>
      <c r="C30" s="3">
        <v>116000</v>
      </c>
      <c r="D30" s="3">
        <v>124000</v>
      </c>
    </row>
    <row r="31" spans="1:6">
      <c r="A31" t="s">
        <v>75</v>
      </c>
      <c r="B31" s="3">
        <v>6</v>
      </c>
      <c r="C31" s="3">
        <v>6</v>
      </c>
      <c r="D31" s="3">
        <v>6</v>
      </c>
    </row>
    <row r="32" spans="1:6">
      <c r="A32" t="s">
        <v>76</v>
      </c>
      <c r="B32" s="9">
        <v>28.5</v>
      </c>
      <c r="C32" s="9">
        <v>28.5</v>
      </c>
      <c r="D32" s="9">
        <v>28.5</v>
      </c>
    </row>
    <row r="34" spans="1:5" s="1" customFormat="1">
      <c r="A34" s="1" t="s">
        <v>104</v>
      </c>
      <c r="B34" s="2" t="s">
        <v>3</v>
      </c>
      <c r="C34" s="2" t="s">
        <v>97</v>
      </c>
      <c r="D34" s="2" t="s">
        <v>98</v>
      </c>
      <c r="E34" s="11" t="s">
        <v>24</v>
      </c>
    </row>
    <row r="35" spans="1:5">
      <c r="A35" t="s">
        <v>74</v>
      </c>
      <c r="B35" s="3">
        <v>96000</v>
      </c>
      <c r="C35" s="3">
        <v>116000</v>
      </c>
      <c r="D35" s="3">
        <v>124000</v>
      </c>
    </row>
    <row r="36" spans="1:5">
      <c r="A36" t="s">
        <v>84</v>
      </c>
      <c r="B36" s="3">
        <v>4.8</v>
      </c>
      <c r="C36" s="3">
        <v>4.8</v>
      </c>
      <c r="D36" s="3">
        <v>4.8</v>
      </c>
    </row>
    <row r="37" spans="1:5">
      <c r="A37" t="s">
        <v>85</v>
      </c>
      <c r="B37" s="3">
        <v>675800</v>
      </c>
      <c r="C37" s="3">
        <v>675800</v>
      </c>
      <c r="D37" s="3">
        <v>675800</v>
      </c>
    </row>
    <row r="39" spans="1:5" s="1" customFormat="1">
      <c r="B39" s="2"/>
      <c r="C39" s="2"/>
      <c r="D39" s="2"/>
      <c r="E3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11" sqref="F11"/>
    </sheetView>
  </sheetViews>
  <sheetFormatPr defaultRowHeight="15"/>
  <cols>
    <col min="4" max="4" width="11" style="3" customWidth="1"/>
    <col min="5" max="5" width="11.85546875" style="3" bestFit="1" customWidth="1"/>
    <col min="6" max="6" width="13.5703125" style="3" customWidth="1"/>
    <col min="7" max="7" width="11.85546875" style="3" customWidth="1"/>
  </cols>
  <sheetData>
    <row r="1" spans="1:8" s="1" customFormat="1">
      <c r="A1" s="1" t="s">
        <v>8</v>
      </c>
      <c r="D1" s="2" t="s">
        <v>13</v>
      </c>
      <c r="E1" s="2"/>
      <c r="F1" s="2"/>
      <c r="G1" s="2"/>
    </row>
    <row r="2" spans="1:8" s="1" customFormat="1">
      <c r="A2" s="1" t="s">
        <v>9</v>
      </c>
      <c r="D2" s="2" t="s">
        <v>14</v>
      </c>
      <c r="E2" s="2" t="s">
        <v>3</v>
      </c>
      <c r="F2" s="2" t="s">
        <v>0</v>
      </c>
      <c r="G2" s="2" t="s">
        <v>1</v>
      </c>
      <c r="H2" s="12" t="s">
        <v>20</v>
      </c>
    </row>
    <row r="3" spans="1:8">
      <c r="A3" t="s">
        <v>10</v>
      </c>
      <c r="E3" s="3">
        <f>'Input Sheet'!B5</f>
        <v>80000</v>
      </c>
      <c r="F3" s="3">
        <f>'Input Sheet'!C5</f>
        <v>100000</v>
      </c>
      <c r="G3" s="3">
        <f>'Input Sheet'!D5</f>
        <v>120000</v>
      </c>
    </row>
    <row r="4" spans="1:8">
      <c r="A4" t="s">
        <v>11</v>
      </c>
      <c r="E4" s="4">
        <f>'Input Sheet'!B6</f>
        <v>410</v>
      </c>
      <c r="F4" s="4">
        <f>'Input Sheet'!C6</f>
        <v>410</v>
      </c>
      <c r="G4" s="4">
        <f>'Input Sheet'!D6</f>
        <v>410</v>
      </c>
    </row>
    <row r="5" spans="1:8" s="1" customFormat="1">
      <c r="A5" s="1" t="s">
        <v>12</v>
      </c>
      <c r="D5" s="2" t="s">
        <v>15</v>
      </c>
      <c r="E5" s="6">
        <f>E3*E4</f>
        <v>32800000</v>
      </c>
      <c r="F5" s="6">
        <f t="shared" ref="F5:G5" si="0">F3*F4</f>
        <v>41000000</v>
      </c>
      <c r="G5" s="6">
        <f t="shared" si="0"/>
        <v>49200000</v>
      </c>
    </row>
    <row r="7" spans="1:8" s="1" customFormat="1">
      <c r="A7" s="1" t="s">
        <v>16</v>
      </c>
      <c r="D7" s="2"/>
      <c r="E7" s="2"/>
      <c r="F7" s="2"/>
      <c r="G7" s="2"/>
    </row>
    <row r="8" spans="1:8">
      <c r="A8" t="s">
        <v>17</v>
      </c>
    </row>
    <row r="9" spans="1:8">
      <c r="A9" t="s">
        <v>18</v>
      </c>
    </row>
    <row r="10" spans="1:8">
      <c r="A10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F2" sqref="F2"/>
    </sheetView>
  </sheetViews>
  <sheetFormatPr defaultRowHeight="15"/>
  <cols>
    <col min="1" max="1" width="25.85546875" customWidth="1"/>
    <col min="2" max="2" width="11.5703125" style="3" customWidth="1"/>
    <col min="3" max="5" width="9.140625" style="3"/>
  </cols>
  <sheetData>
    <row r="1" spans="1:7" s="1" customFormat="1">
      <c r="A1" s="1" t="s">
        <v>22</v>
      </c>
      <c r="B1" s="2" t="s">
        <v>26</v>
      </c>
      <c r="C1" s="2"/>
      <c r="D1" s="2"/>
      <c r="E1" s="2"/>
    </row>
    <row r="2" spans="1:7" s="1" customFormat="1">
      <c r="A2" s="1" t="s">
        <v>23</v>
      </c>
      <c r="B2" s="2" t="s">
        <v>25</v>
      </c>
      <c r="C2" s="2" t="s">
        <v>3</v>
      </c>
      <c r="D2" s="2" t="s">
        <v>0</v>
      </c>
      <c r="E2" s="2" t="s">
        <v>1</v>
      </c>
      <c r="F2" s="12" t="s">
        <v>20</v>
      </c>
      <c r="G2" s="1" t="s">
        <v>21</v>
      </c>
    </row>
    <row r="3" spans="1:7">
      <c r="A3" t="s">
        <v>10</v>
      </c>
      <c r="C3" s="3">
        <f>'Input Sheet'!B10</f>
        <v>80000</v>
      </c>
      <c r="D3" s="3">
        <f>'Input Sheet'!C10</f>
        <v>100000</v>
      </c>
      <c r="E3" s="3">
        <f>'Input Sheet'!D10</f>
        <v>120000</v>
      </c>
      <c r="G3" s="7">
        <v>125000</v>
      </c>
    </row>
    <row r="4" spans="1:7">
      <c r="A4" t="s">
        <v>27</v>
      </c>
      <c r="C4" s="3">
        <f>'Input Sheet'!B11</f>
        <v>80000</v>
      </c>
      <c r="D4" s="3">
        <f>'Input Sheet'!C11</f>
        <v>96000</v>
      </c>
      <c r="E4" s="3">
        <f>'Input Sheet'!D11</f>
        <v>100000</v>
      </c>
      <c r="G4">
        <f>'Input Sheet'!F11</f>
        <v>99200</v>
      </c>
    </row>
    <row r="5" spans="1:7">
      <c r="A5" t="s">
        <v>7</v>
      </c>
      <c r="C5" s="3">
        <f>'Input Sheet'!B12</f>
        <v>64000</v>
      </c>
      <c r="D5" s="3">
        <f>'Input Sheet'!C12</f>
        <v>80000</v>
      </c>
      <c r="E5" s="3">
        <f>'Input Sheet'!D12</f>
        <v>96000</v>
      </c>
      <c r="G5">
        <f>'Input Sheet'!D11</f>
        <v>100000</v>
      </c>
    </row>
    <row r="6" spans="1:7" s="1" customFormat="1">
      <c r="A6" s="1" t="s">
        <v>28</v>
      </c>
      <c r="B6" s="2" t="s">
        <v>15</v>
      </c>
      <c r="C6" s="2">
        <f>C3+C4-C5</f>
        <v>96000</v>
      </c>
      <c r="D6" s="2">
        <f t="shared" ref="D6:E6" si="0">D3+D4-D5</f>
        <v>116000</v>
      </c>
      <c r="E6" s="2">
        <f t="shared" si="0"/>
        <v>124000</v>
      </c>
      <c r="G6" s="8">
        <f>G3+G4-G5</f>
        <v>124200</v>
      </c>
    </row>
    <row r="8" spans="1:7" s="1" customFormat="1">
      <c r="A8" s="1" t="s">
        <v>29</v>
      </c>
      <c r="B8" s="2"/>
      <c r="C8" s="2"/>
      <c r="D8" s="2"/>
      <c r="E8" s="2"/>
    </row>
    <row r="9" spans="1:7">
      <c r="A9" t="s">
        <v>32</v>
      </c>
    </row>
    <row r="10" spans="1:7">
      <c r="A10" t="s">
        <v>30</v>
      </c>
    </row>
    <row r="11" spans="1:7">
      <c r="A11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3" sqref="F3"/>
    </sheetView>
  </sheetViews>
  <sheetFormatPr defaultRowHeight="15"/>
  <cols>
    <col min="1" max="1" width="35.28515625" customWidth="1"/>
    <col min="2" max="2" width="10.42578125" customWidth="1"/>
  </cols>
  <sheetData>
    <row r="1" spans="1:6" s="1" customFormat="1">
      <c r="A1" s="1" t="s">
        <v>61</v>
      </c>
    </row>
    <row r="2" spans="1:6" s="1" customFormat="1">
      <c r="A2" s="1" t="s">
        <v>33</v>
      </c>
      <c r="B2" s="1" t="s">
        <v>26</v>
      </c>
    </row>
    <row r="3" spans="1:6" s="1" customFormat="1">
      <c r="A3" s="1" t="s">
        <v>37</v>
      </c>
      <c r="B3" s="1" t="s">
        <v>25</v>
      </c>
      <c r="C3" s="1" t="s">
        <v>3</v>
      </c>
      <c r="D3" s="1" t="s">
        <v>0</v>
      </c>
      <c r="E3" s="1" t="s">
        <v>1</v>
      </c>
      <c r="F3" s="12" t="s">
        <v>20</v>
      </c>
    </row>
    <row r="4" spans="1:6" s="5" customFormat="1">
      <c r="A4" s="5" t="s">
        <v>39</v>
      </c>
      <c r="C4" s="5">
        <f>'Production Budget'!C6</f>
        <v>96000</v>
      </c>
      <c r="D4" s="5">
        <f>'Production Budget'!D6</f>
        <v>116000</v>
      </c>
      <c r="E4" s="5">
        <f>'Production Budget'!E6</f>
        <v>124000</v>
      </c>
    </row>
    <row r="5" spans="1:6">
      <c r="A5" s="5" t="s">
        <v>48</v>
      </c>
      <c r="C5">
        <f>'Input Sheet'!B18</f>
        <v>20</v>
      </c>
      <c r="D5">
        <f>'Input Sheet'!C18</f>
        <v>20</v>
      </c>
      <c r="E5">
        <f>'Input Sheet'!D18</f>
        <v>20</v>
      </c>
    </row>
    <row r="6" spans="1:6" s="1" customFormat="1">
      <c r="A6" s="1" t="s">
        <v>49</v>
      </c>
      <c r="B6" s="1" t="s">
        <v>15</v>
      </c>
      <c r="C6" s="1">
        <f>C4*C5</f>
        <v>1920000</v>
      </c>
      <c r="D6" s="1">
        <f t="shared" ref="D6:E6" si="0">D4*D5</f>
        <v>2320000</v>
      </c>
      <c r="E6" s="1">
        <f t="shared" si="0"/>
        <v>2480000</v>
      </c>
    </row>
    <row r="7" spans="1:6">
      <c r="A7" t="s">
        <v>55</v>
      </c>
      <c r="C7">
        <f>'Input Sheet'!B19</f>
        <v>1160000</v>
      </c>
      <c r="D7">
        <f>'Input Sheet'!C19</f>
        <v>1240000</v>
      </c>
      <c r="E7">
        <f>'Input Sheet'!D19</f>
        <v>1242000</v>
      </c>
    </row>
    <row r="8" spans="1:6">
      <c r="A8" t="s">
        <v>56</v>
      </c>
      <c r="C8">
        <f>'Input Sheet'!B20</f>
        <v>960000</v>
      </c>
      <c r="D8">
        <f>'Input Sheet'!C20</f>
        <v>1160000</v>
      </c>
      <c r="E8">
        <f>'Input Sheet'!D20</f>
        <v>1240000</v>
      </c>
    </row>
    <row r="9" spans="1:6" s="1" customFormat="1">
      <c r="A9" s="1" t="s">
        <v>50</v>
      </c>
      <c r="B9" s="1" t="s">
        <v>62</v>
      </c>
      <c r="C9" s="1">
        <f>C6+C7-C8</f>
        <v>2120000</v>
      </c>
      <c r="D9" s="1">
        <f t="shared" ref="D9:E9" si="1">D6+D7-D8</f>
        <v>2400000</v>
      </c>
      <c r="E9" s="1">
        <f t="shared" si="1"/>
        <v>2482000</v>
      </c>
    </row>
    <row r="10" spans="1:6">
      <c r="A10" t="s">
        <v>60</v>
      </c>
      <c r="C10">
        <f>'Input Sheet'!B21</f>
        <v>16</v>
      </c>
      <c r="D10">
        <f>'Input Sheet'!C21</f>
        <v>16</v>
      </c>
      <c r="E10">
        <f>'Input Sheet'!D21</f>
        <v>16</v>
      </c>
    </row>
    <row r="11" spans="1:6" s="1" customFormat="1">
      <c r="A11" s="1" t="s">
        <v>51</v>
      </c>
      <c r="B11" s="1" t="s">
        <v>66</v>
      </c>
      <c r="C11" s="1">
        <f>C9*C10</f>
        <v>33920000</v>
      </c>
      <c r="D11" s="1">
        <f t="shared" ref="D11:E11" si="2">D9*D10</f>
        <v>38400000</v>
      </c>
      <c r="E11" s="1">
        <f t="shared" si="2"/>
        <v>39712000</v>
      </c>
    </row>
    <row r="12" spans="1:6" s="1" customFormat="1">
      <c r="A12" s="1" t="s">
        <v>38</v>
      </c>
    </row>
    <row r="13" spans="1:6">
      <c r="A13" s="5" t="s">
        <v>39</v>
      </c>
      <c r="C13">
        <f>'Production Budget'!C6</f>
        <v>96000</v>
      </c>
      <c r="D13">
        <f>'Production Budget'!D6</f>
        <v>116000</v>
      </c>
      <c r="E13">
        <f>'Production Budget'!E6</f>
        <v>124000</v>
      </c>
    </row>
    <row r="14" spans="1:6">
      <c r="A14" t="s">
        <v>52</v>
      </c>
      <c r="C14">
        <f>'Input Sheet'!B24</f>
        <v>12</v>
      </c>
      <c r="D14">
        <f>'Input Sheet'!C24</f>
        <v>12</v>
      </c>
      <c r="E14">
        <f>'Input Sheet'!D24</f>
        <v>12</v>
      </c>
    </row>
    <row r="15" spans="1:6" s="1" customFormat="1">
      <c r="A15" s="1" t="s">
        <v>53</v>
      </c>
      <c r="B15" s="1" t="s">
        <v>63</v>
      </c>
      <c r="C15" s="1">
        <f>C13*C14</f>
        <v>1152000</v>
      </c>
      <c r="D15" s="1">
        <f t="shared" ref="D15:E15" si="3">D13*D14</f>
        <v>1392000</v>
      </c>
      <c r="E15" s="1">
        <f t="shared" si="3"/>
        <v>1488000</v>
      </c>
    </row>
    <row r="16" spans="1:6">
      <c r="A16" t="s">
        <v>54</v>
      </c>
      <c r="C16">
        <f>'Input Sheet'!B25</f>
        <v>696000</v>
      </c>
      <c r="D16">
        <f>'Input Sheet'!C25</f>
        <v>744000</v>
      </c>
      <c r="E16">
        <f>'Input Sheet'!D25</f>
        <v>745200</v>
      </c>
    </row>
    <row r="17" spans="1:5">
      <c r="A17" t="s">
        <v>57</v>
      </c>
      <c r="C17">
        <f>'Input Sheet'!B26</f>
        <v>576000</v>
      </c>
      <c r="D17">
        <f>'Input Sheet'!C26</f>
        <v>696000</v>
      </c>
      <c r="E17">
        <f>'Input Sheet'!D26</f>
        <v>744000</v>
      </c>
    </row>
    <row r="18" spans="1:5" s="1" customFormat="1">
      <c r="A18" s="1" t="s">
        <v>58</v>
      </c>
      <c r="B18" s="1" t="s">
        <v>67</v>
      </c>
      <c r="C18" s="1">
        <f>C15+C16+C17</f>
        <v>2424000</v>
      </c>
      <c r="D18" s="1">
        <f t="shared" ref="D18:E18" si="4">D15+D16+D17</f>
        <v>2832000</v>
      </c>
      <c r="E18" s="1">
        <f t="shared" si="4"/>
        <v>2977200</v>
      </c>
    </row>
    <row r="19" spans="1:5">
      <c r="A19" t="s">
        <v>46</v>
      </c>
      <c r="C19">
        <f>'Input Sheet'!B27</f>
        <v>10</v>
      </c>
      <c r="D19">
        <f>'Input Sheet'!C27</f>
        <v>10</v>
      </c>
      <c r="E19">
        <f>'Input Sheet'!D27</f>
        <v>10</v>
      </c>
    </row>
    <row r="20" spans="1:5" s="1" customFormat="1">
      <c r="A20" s="1" t="s">
        <v>59</v>
      </c>
      <c r="B20" s="1" t="s">
        <v>68</v>
      </c>
      <c r="C20" s="1">
        <f>C18*C19</f>
        <v>24240000</v>
      </c>
      <c r="D20" s="1">
        <f t="shared" ref="D20:E20" si="5">D18*D19</f>
        <v>28320000</v>
      </c>
      <c r="E20" s="1">
        <f t="shared" si="5"/>
        <v>29772000</v>
      </c>
    </row>
    <row r="22" spans="1:5" s="1" customFormat="1">
      <c r="A22" s="1" t="s">
        <v>64</v>
      </c>
    </row>
    <row r="23" spans="1:5">
      <c r="A23" t="s">
        <v>65</v>
      </c>
    </row>
    <row r="24" spans="1:5">
      <c r="A24" t="s">
        <v>69</v>
      </c>
    </row>
    <row r="25" spans="1:5">
      <c r="A25" t="s">
        <v>70</v>
      </c>
    </row>
    <row r="26" spans="1:5">
      <c r="A26" t="s">
        <v>71</v>
      </c>
    </row>
    <row r="27" spans="1:5">
      <c r="A27" t="s">
        <v>72</v>
      </c>
    </row>
    <row r="28" spans="1:5">
      <c r="A28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9" sqref="F9"/>
    </sheetView>
  </sheetViews>
  <sheetFormatPr defaultRowHeight="15"/>
  <cols>
    <col min="1" max="1" width="26" customWidth="1"/>
    <col min="2" max="2" width="11.28515625" style="2" customWidth="1"/>
    <col min="3" max="3" width="11.5703125" style="3" bestFit="1" customWidth="1"/>
    <col min="4" max="5" width="9.140625" style="3"/>
  </cols>
  <sheetData>
    <row r="1" spans="1:6">
      <c r="A1" s="1" t="s">
        <v>77</v>
      </c>
      <c r="B1" s="2" t="s">
        <v>13</v>
      </c>
      <c r="C1" s="2"/>
      <c r="D1" s="2"/>
      <c r="E1" s="2"/>
    </row>
    <row r="2" spans="1:6">
      <c r="A2" s="1" t="s">
        <v>78</v>
      </c>
      <c r="B2" s="2" t="s">
        <v>25</v>
      </c>
      <c r="C2" s="2" t="s">
        <v>3</v>
      </c>
      <c r="D2" s="2" t="s">
        <v>0</v>
      </c>
      <c r="E2" s="2" t="s">
        <v>1</v>
      </c>
      <c r="F2" s="11" t="s">
        <v>20</v>
      </c>
    </row>
    <row r="3" spans="1:6">
      <c r="A3" t="s">
        <v>79</v>
      </c>
      <c r="C3" s="3">
        <f>'Production Budget'!C6</f>
        <v>96000</v>
      </c>
      <c r="D3" s="3">
        <f>'Production Budget'!D6</f>
        <v>116000</v>
      </c>
      <c r="E3" s="3">
        <f>'Production Budget'!E6</f>
        <v>124000</v>
      </c>
    </row>
    <row r="4" spans="1:6">
      <c r="A4" t="s">
        <v>75</v>
      </c>
      <c r="C4" s="3">
        <f>'Input Sheet'!B31</f>
        <v>6</v>
      </c>
      <c r="D4" s="3">
        <f>'Input Sheet'!C31</f>
        <v>6</v>
      </c>
      <c r="E4" s="3">
        <f>'Input Sheet'!D31</f>
        <v>6</v>
      </c>
    </row>
    <row r="5" spans="1:6">
      <c r="A5" t="s">
        <v>80</v>
      </c>
      <c r="C5" s="9">
        <f>'Input Sheet'!B32</f>
        <v>28.5</v>
      </c>
      <c r="D5" s="9">
        <f>'Input Sheet'!C32</f>
        <v>28.5</v>
      </c>
      <c r="E5" s="9">
        <f>'Input Sheet'!D32</f>
        <v>28.5</v>
      </c>
    </row>
    <row r="6" spans="1:6">
      <c r="A6" t="s">
        <v>81</v>
      </c>
      <c r="B6" s="2" t="s">
        <v>15</v>
      </c>
      <c r="C6" s="10">
        <f>C3*C4*C5</f>
        <v>16416000</v>
      </c>
      <c r="D6" s="3">
        <f t="shared" ref="D6:E6" si="0">D3*D4*D5</f>
        <v>19836000</v>
      </c>
      <c r="E6" s="3">
        <f t="shared" si="0"/>
        <v>21204000</v>
      </c>
    </row>
    <row r="8" spans="1:6">
      <c r="A8" t="s">
        <v>82</v>
      </c>
    </row>
    <row r="9" spans="1:6">
      <c r="A9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12" sqref="F12"/>
    </sheetView>
  </sheetViews>
  <sheetFormatPr defaultRowHeight="15"/>
  <cols>
    <col min="1" max="1" width="20.140625" customWidth="1"/>
    <col min="2" max="2" width="11.5703125" customWidth="1"/>
  </cols>
  <sheetData>
    <row r="1" spans="1:6">
      <c r="A1" s="1" t="s">
        <v>86</v>
      </c>
      <c r="B1" s="1" t="s">
        <v>13</v>
      </c>
      <c r="C1" s="1"/>
      <c r="D1" s="1"/>
      <c r="E1" s="1"/>
    </row>
    <row r="2" spans="1:6">
      <c r="A2" s="1" t="s">
        <v>87</v>
      </c>
      <c r="B2" s="1" t="s">
        <v>88</v>
      </c>
      <c r="C2" s="1" t="s">
        <v>3</v>
      </c>
      <c r="D2" s="1" t="s">
        <v>0</v>
      </c>
      <c r="E2" s="1" t="s">
        <v>1</v>
      </c>
      <c r="F2" s="12" t="s">
        <v>20</v>
      </c>
    </row>
    <row r="3" spans="1:6">
      <c r="A3" t="s">
        <v>79</v>
      </c>
      <c r="C3">
        <f>'Production Budget'!C6</f>
        <v>96000</v>
      </c>
      <c r="D3">
        <f>'Production Budget'!D6</f>
        <v>116000</v>
      </c>
      <c r="E3">
        <f>'Production Budget'!E6</f>
        <v>124000</v>
      </c>
    </row>
    <row r="4" spans="1:6">
      <c r="A4" t="s">
        <v>89</v>
      </c>
      <c r="C4">
        <f>'Input Sheet'!B36</f>
        <v>4.8</v>
      </c>
      <c r="D4">
        <f>'Input Sheet'!C36</f>
        <v>4.8</v>
      </c>
      <c r="E4">
        <f>'Input Sheet'!D36</f>
        <v>4.8</v>
      </c>
    </row>
    <row r="5" spans="1:6">
      <c r="A5" t="s">
        <v>90</v>
      </c>
      <c r="B5" t="s">
        <v>15</v>
      </c>
      <c r="C5">
        <f>C3*C4</f>
        <v>460800</v>
      </c>
      <c r="D5">
        <f t="shared" ref="D5:E5" si="0">D3*D4</f>
        <v>556800</v>
      </c>
      <c r="E5">
        <f t="shared" si="0"/>
        <v>595200</v>
      </c>
    </row>
    <row r="6" spans="1:6">
      <c r="A6" t="s">
        <v>91</v>
      </c>
      <c r="C6">
        <f>'Input Sheet'!B37</f>
        <v>675800</v>
      </c>
      <c r="D6">
        <f>'Input Sheet'!C37</f>
        <v>675800</v>
      </c>
      <c r="E6">
        <f>'Input Sheet'!D37</f>
        <v>675800</v>
      </c>
    </row>
    <row r="7" spans="1:6" s="1" customFormat="1">
      <c r="A7" s="1" t="s">
        <v>87</v>
      </c>
      <c r="B7" s="1" t="s">
        <v>62</v>
      </c>
      <c r="C7" s="1">
        <f>C5+C6</f>
        <v>1136600</v>
      </c>
      <c r="D7" s="1">
        <f t="shared" ref="D7:E7" si="1">D5+D6</f>
        <v>1232600</v>
      </c>
      <c r="E7" s="1">
        <f t="shared" si="1"/>
        <v>1271000</v>
      </c>
    </row>
    <row r="9" spans="1:6">
      <c r="A9" t="s">
        <v>29</v>
      </c>
    </row>
    <row r="10" spans="1:6">
      <c r="A10" t="s">
        <v>92</v>
      </c>
    </row>
    <row r="11" spans="1:6">
      <c r="A11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3" sqref="E3"/>
    </sheetView>
  </sheetViews>
  <sheetFormatPr defaultRowHeight="15"/>
  <cols>
    <col min="2" max="2" width="23.140625" customWidth="1"/>
  </cols>
  <sheetData>
    <row r="1" spans="1:5" s="1" customFormat="1">
      <c r="A1" s="1" t="s">
        <v>94</v>
      </c>
    </row>
    <row r="2" spans="1:5" s="1" customFormat="1">
      <c r="A2" s="1" t="s">
        <v>95</v>
      </c>
    </row>
    <row r="3" spans="1:5" s="1" customFormat="1">
      <c r="D3" s="1" t="s">
        <v>96</v>
      </c>
      <c r="E3" s="12" t="s">
        <v>20</v>
      </c>
    </row>
    <row r="4" spans="1:5">
      <c r="A4" t="s">
        <v>27</v>
      </c>
      <c r="C4">
        <f>'Production Budget'!E4</f>
        <v>100000</v>
      </c>
    </row>
    <row r="5" spans="1:5">
      <c r="A5" t="str">
        <f>'Direct Material Budget'!A11</f>
        <v xml:space="preserve">Budgeted cost of Direct material </v>
      </c>
      <c r="C5">
        <f>'Direct Material Budget'!E11</f>
        <v>39712000</v>
      </c>
      <c r="D5">
        <f>C5/C4</f>
        <v>397.12</v>
      </c>
    </row>
    <row r="6" spans="1:5">
      <c r="A6" t="str">
        <f>'Direct Material Budget'!A20</f>
        <v>Budgeted cost of Component</v>
      </c>
      <c r="C6">
        <f>'Direct Material Budget'!E20</f>
        <v>29772000</v>
      </c>
      <c r="D6">
        <f>C6/C4</f>
        <v>297.72000000000003</v>
      </c>
    </row>
    <row r="7" spans="1:5">
      <c r="A7" t="str">
        <f>'Direct Labor Budget'!A6</f>
        <v xml:space="preserve">Budgeted Labor Cost </v>
      </c>
      <c r="C7">
        <f>'Direct Labor Budget'!E6</f>
        <v>21204000</v>
      </c>
      <c r="D7">
        <f>C7/C4</f>
        <v>212.04</v>
      </c>
    </row>
    <row r="8" spans="1:5">
      <c r="A8" t="str">
        <f>'Overhead Budget'!A7</f>
        <v xml:space="preserve">Overhead Budget </v>
      </c>
      <c r="C8">
        <f>'Overhead Budget'!E7</f>
        <v>1271000</v>
      </c>
      <c r="D8">
        <f>C8/C4</f>
        <v>12.71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 Sheet</vt:lpstr>
      <vt:lpstr>Sales Budget</vt:lpstr>
      <vt:lpstr>Production Budget</vt:lpstr>
      <vt:lpstr>Direct Material Budget</vt:lpstr>
      <vt:lpstr>Direct Labor Budget</vt:lpstr>
      <vt:lpstr>Overhead Budget</vt:lpstr>
      <vt:lpstr>Ending Invetory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2017-09-05T05:22:05Z</dcterms:created>
  <dcterms:modified xsi:type="dcterms:W3CDTF">2017-09-05T11:17:14Z</dcterms:modified>
</cp:coreProperties>
</file>